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eelevat-my.sharepoint.com/personal/beau_vandenberg_neelevat_com/Documents/Bureaublad/"/>
    </mc:Choice>
  </mc:AlternateContent>
  <xr:revisionPtr revIDLastSave="1" documentId="8_{2CFAF09F-4F55-4765-9603-F8E16A482CCC}" xr6:coauthVersionLast="47" xr6:coauthVersionMax="47" xr10:uidLastSave="{F5FA54AA-19D1-4F74-A56B-72DACD65C863}"/>
  <bookViews>
    <workbookView xWindow="-110" yWindow="-110" windowWidth="38620" windowHeight="21100" xr2:uid="{00000000-000D-0000-FFFF-FFFF00000000}"/>
  </bookViews>
  <sheets>
    <sheet name="Customs info" sheetId="2" r:id="rId1"/>
  </sheets>
  <externalReferences>
    <externalReference r:id="rId2"/>
  </externalReferences>
  <definedNames>
    <definedName name="_Toc123534803_1">NA()</definedName>
    <definedName name="_Toc532292556_1">'[1]Algemene voorwaarden'!#REF!</definedName>
    <definedName name="DOT">NA()</definedName>
    <definedName name="Excel_BuiltIn_Print_Area_1_1">#REF!</definedName>
    <definedName name="Excel_BuiltIn_Print_Area_2">#REF!</definedName>
    <definedName name="Excel_BuiltIn_Print_Area_3">#REF!</definedName>
    <definedName name="Excel_BuiltIn_Print_Area_3_1">#REF!</definedName>
    <definedName name="Excel_BuiltIn_Print_Area_4">#REF!</definedName>
    <definedName name="_xlnm.Print_Area" localSheetId="0">'Customs info'!$A$1:$O$57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K46" i="2" s="1"/>
  <c r="H34" i="2"/>
  <c r="H46" i="2" s="1"/>
  <c r="E34" i="2"/>
  <c r="E46" i="2" s="1"/>
  <c r="B34" i="2"/>
  <c r="B40" i="2" s="1"/>
  <c r="H41" i="2" l="1"/>
  <c r="E43" i="2"/>
  <c r="H39" i="2"/>
  <c r="E37" i="2"/>
  <c r="K43" i="2"/>
  <c r="K41" i="2"/>
  <c r="K35" i="2"/>
  <c r="K36" i="2"/>
  <c r="K37" i="2"/>
  <c r="K42" i="2"/>
  <c r="H35" i="2"/>
  <c r="H43" i="2"/>
  <c r="H45" i="2"/>
  <c r="H37" i="2"/>
  <c r="E39" i="2"/>
  <c r="E45" i="2"/>
  <c r="E35" i="2"/>
  <c r="E41" i="2"/>
  <c r="B35" i="2"/>
  <c r="B39" i="2"/>
  <c r="B43" i="2"/>
  <c r="B37" i="2"/>
  <c r="B41" i="2"/>
  <c r="B45" i="2"/>
  <c r="K38" i="2"/>
  <c r="K44" i="2"/>
  <c r="K39" i="2"/>
  <c r="K45" i="2"/>
  <c r="K40" i="2"/>
  <c r="B36" i="2"/>
  <c r="B42" i="2"/>
  <c r="B44" i="2"/>
  <c r="B46" i="2"/>
  <c r="B38" i="2"/>
  <c r="E36" i="2"/>
  <c r="E38" i="2"/>
  <c r="E40" i="2"/>
  <c r="E42" i="2"/>
  <c r="E44" i="2"/>
  <c r="H36" i="2"/>
  <c r="H38" i="2"/>
  <c r="H40" i="2"/>
  <c r="H42" i="2"/>
  <c r="H44" i="2"/>
  <c r="H16" i="2" l="1"/>
  <c r="H28" i="2" s="1"/>
  <c r="H24" i="2" l="1"/>
  <c r="H17" i="2"/>
  <c r="H18" i="2"/>
  <c r="H19" i="2"/>
  <c r="H25" i="2"/>
  <c r="H20" i="2"/>
  <c r="H26" i="2"/>
  <c r="H23" i="2"/>
  <c r="H21" i="2"/>
  <c r="H27" i="2"/>
  <c r="H22" i="2"/>
  <c r="B16" i="2"/>
  <c r="B23" i="2" s="1"/>
  <c r="E16" i="2"/>
  <c r="E27" i="2" s="1"/>
  <c r="B28" i="2" l="1"/>
  <c r="B22" i="2"/>
  <c r="B17" i="2"/>
  <c r="B18" i="2"/>
  <c r="B24" i="2"/>
  <c r="B19" i="2"/>
  <c r="B25" i="2"/>
  <c r="B20" i="2"/>
  <c r="B26" i="2"/>
  <c r="B21" i="2"/>
  <c r="B27" i="2"/>
  <c r="E28" i="2"/>
  <c r="E26" i="2"/>
  <c r="E22" i="2"/>
  <c r="E17" i="2"/>
  <c r="E23" i="2"/>
  <c r="E18" i="2"/>
  <c r="E24" i="2"/>
  <c r="E19" i="2"/>
  <c r="E25" i="2"/>
  <c r="E20" i="2"/>
  <c r="E21" i="2"/>
</calcChain>
</file>

<file path=xl/sharedStrings.xml><?xml version="1.0" encoding="utf-8"?>
<sst xmlns="http://schemas.openxmlformats.org/spreadsheetml/2006/main" count="126" uniqueCount="29">
  <si>
    <t xml:space="preserve"> </t>
  </si>
  <si>
    <t>EU-ETS surcharge</t>
  </si>
  <si>
    <t>Dear Relation,</t>
  </si>
  <si>
    <t>As you're aware as of January 1st 2024, the Emission Trading System is in service.</t>
  </si>
  <si>
    <t>Please find the corresponding surcharges per country below.</t>
  </si>
  <si>
    <t>UK</t>
  </si>
  <si>
    <t>Scotland</t>
  </si>
  <si>
    <t>Ireland</t>
  </si>
  <si>
    <t>Loadingmetre</t>
  </si>
  <si>
    <t>Rate</t>
  </si>
  <si>
    <t>0 to 1 loadingmetre</t>
  </si>
  <si>
    <t>1,1 to 2 loadingmetres</t>
  </si>
  <si>
    <t>2,1 to 3 loadingmetres</t>
  </si>
  <si>
    <t>3,1 to 4 loadingmetres</t>
  </si>
  <si>
    <t>4,1 to 5 loadingmetres</t>
  </si>
  <si>
    <t>5,1 to 6 loadingmetres</t>
  </si>
  <si>
    <t>6,1 to 7 loadingmetres</t>
  </si>
  <si>
    <t>7,1 to 8 loadingmetres</t>
  </si>
  <si>
    <t>8,1 to 9 loadingmetres</t>
  </si>
  <si>
    <t>9,1 to 10 loadingmetres</t>
  </si>
  <si>
    <t>10,1 to 11 loadingmetres</t>
  </si>
  <si>
    <t>11,1 to 12 loadingmetres</t>
  </si>
  <si>
    <t>12,1 to 13 loadingmetres</t>
  </si>
  <si>
    <t>FTL</t>
  </si>
  <si>
    <t>Norway</t>
  </si>
  <si>
    <t>Finland</t>
  </si>
  <si>
    <t>Sweden</t>
  </si>
  <si>
    <t>Denmark</t>
  </si>
  <si>
    <t>If you have any questions please do not hesitate to contact your contact person within our company.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</si>
</sst>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3"/>
      <name val="Arial"/>
      <family val="2"/>
    </font>
    <font>
      <sz val="10"/>
      <color theme="3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31">
    <xf numFmtId="0" fontId="0" fillId="0" borderId="0" xfId="0"/>
    <xf numFmtId="0" fontId="4" fillId="2" borderId="0" xfId="3" applyFont="1" applyFill="1"/>
    <xf numFmtId="1" fontId="5" fillId="3" borderId="0" xfId="3" applyNumberFormat="1" applyFont="1" applyFill="1" applyAlignment="1">
      <alignment horizontal="center"/>
    </xf>
    <xf numFmtId="1" fontId="5" fillId="4" borderId="0" xfId="3" applyNumberFormat="1" applyFont="1" applyFill="1" applyAlignment="1">
      <alignment horizontal="center"/>
    </xf>
    <xf numFmtId="0" fontId="4" fillId="4" borderId="0" xfId="3" applyFont="1" applyFill="1"/>
    <xf numFmtId="0" fontId="6" fillId="2" borderId="0" xfId="3" applyFont="1" applyFill="1"/>
    <xf numFmtId="0" fontId="5" fillId="2" borderId="0" xfId="3" applyFont="1" applyFill="1"/>
    <xf numFmtId="0" fontId="7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8" fillId="0" borderId="0" xfId="2" applyFont="1" applyAlignment="1">
      <alignment horizontal="left"/>
    </xf>
    <xf numFmtId="0" fontId="4" fillId="0" borderId="0" xfId="3" applyFont="1"/>
    <xf numFmtId="0" fontId="9" fillId="0" borderId="0" xfId="2" applyFont="1"/>
    <xf numFmtId="0" fontId="10" fillId="0" borderId="0" xfId="3" applyFont="1"/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5" fillId="6" borderId="11" xfId="4" applyFont="1" applyFill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0" borderId="11" xfId="4" applyFont="1" applyBorder="1" applyAlignment="1">
      <alignment horizontal="left" vertical="center"/>
    </xf>
    <xf numFmtId="0" fontId="5" fillId="6" borderId="13" xfId="4" applyFont="1" applyFill="1" applyBorder="1" applyAlignment="1">
      <alignment horizontal="left" vertical="center"/>
    </xf>
    <xf numFmtId="44" fontId="5" fillId="0" borderId="10" xfId="1" applyFont="1" applyFill="1" applyBorder="1" applyAlignment="1">
      <alignment horizontal="left" vertical="center"/>
    </xf>
    <xf numFmtId="44" fontId="5" fillId="6" borderId="12" xfId="1" applyFont="1" applyFill="1" applyBorder="1" applyAlignment="1">
      <alignment horizontal="left" vertical="center"/>
    </xf>
    <xf numFmtId="44" fontId="5" fillId="0" borderId="12" xfId="1" applyFont="1" applyFill="1" applyBorder="1" applyAlignment="1">
      <alignment horizontal="left" vertical="center"/>
    </xf>
    <xf numFmtId="44" fontId="5" fillId="6" borderId="14" xfId="1" applyFont="1" applyFill="1" applyBorder="1" applyAlignment="1">
      <alignment horizontal="left" vertic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17" fontId="4" fillId="2" borderId="4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4" xr:uid="{00000000-0005-0000-0000-000000000000}"/>
    <cellStyle name="Standaard 2" xfId="3" xr:uid="{00000000-0005-0000-0000-000002000000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2650</xdr:colOff>
      <xdr:row>4</xdr:row>
      <xdr:rowOff>144300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7792" cy="885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lg\Sales\Klantenmappen\Expeditors,%20Barendrecht\2013\Expeditors%20tarieven%20voor%20opslagklanten%20ex%20loods%20Ne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pagina"/>
      <sheetName val="Bosnie"/>
      <sheetName val="Bulgarije"/>
      <sheetName val="Denemarken"/>
      <sheetName val="Duitsland Normaal"/>
      <sheetName val="Engeland"/>
      <sheetName val="Finland"/>
      <sheetName val="Frankrijk"/>
      <sheetName val="Griekenland"/>
      <sheetName val="Hongarije"/>
      <sheetName val="Ierland"/>
      <sheetName val="Italie"/>
      <sheetName val="Kroatie"/>
      <sheetName val="Noorwegen"/>
      <sheetName val="Oostenrijk"/>
      <sheetName val="Polen"/>
      <sheetName val="Portugal"/>
      <sheetName val="Roemenie"/>
      <sheetName val="Rusland"/>
      <sheetName val="Servie"/>
      <sheetName val="Slovenie"/>
      <sheetName val="Slowakije"/>
      <sheetName val="Spanje"/>
      <sheetName val="Tsjechie"/>
      <sheetName val="Zweden"/>
      <sheetName val="Zwitserland"/>
      <sheetName val="Dieselolietoeslag"/>
      <sheetName val="Algemene voorwaarden"/>
      <sheetName val="Algemene Voorwaarden TLN en F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topLeftCell="A2" zoomScale="69" zoomScaleNormal="41" zoomScaleSheetLayoutView="90" workbookViewId="0">
      <selection activeCell="H8" sqref="H8"/>
    </sheetView>
  </sheetViews>
  <sheetFormatPr defaultColWidth="9.1796875" defaultRowHeight="12.5" x14ac:dyDescent="0.25"/>
  <cols>
    <col min="1" max="1" width="27.453125" style="10" customWidth="1"/>
    <col min="2" max="2" width="11.81640625" style="10" customWidth="1"/>
    <col min="3" max="3" width="9.1796875" style="10"/>
    <col min="4" max="4" width="27" style="10" customWidth="1"/>
    <col min="5" max="5" width="11.81640625" style="10" customWidth="1"/>
    <col min="6" max="6" width="9.1796875" style="10"/>
    <col min="7" max="7" width="27.453125" style="10" customWidth="1"/>
    <col min="8" max="8" width="11.1796875" style="10" customWidth="1"/>
    <col min="9" max="9" width="9.1796875" style="10" customWidth="1"/>
    <col min="10" max="10" width="27" style="10" customWidth="1"/>
    <col min="11" max="16384" width="9.1796875" style="10"/>
  </cols>
  <sheetData>
    <row r="1" spans="1:15" s="1" customFormat="1" x14ac:dyDescent="0.25">
      <c r="L1" s="2"/>
      <c r="M1" s="3"/>
      <c r="N1" s="3"/>
      <c r="O1" s="4"/>
    </row>
    <row r="2" spans="1:15" s="1" customFormat="1" ht="12.75" customHeight="1" thickBot="1" x14ac:dyDescent="0.45">
      <c r="C2" s="5" t="s">
        <v>0</v>
      </c>
      <c r="D2" s="5"/>
      <c r="E2" s="5"/>
      <c r="L2" s="2"/>
      <c r="M2" s="3"/>
      <c r="N2" s="3"/>
      <c r="O2" s="4"/>
    </row>
    <row r="3" spans="1:15" s="1" customFormat="1" ht="20" x14ac:dyDescent="0.4">
      <c r="C3" s="6" t="s">
        <v>0</v>
      </c>
      <c r="D3" s="25" t="s">
        <v>1</v>
      </c>
      <c r="E3" s="26"/>
      <c r="F3" s="26"/>
      <c r="G3" s="26"/>
      <c r="H3" s="27"/>
      <c r="L3" s="7"/>
    </row>
    <row r="4" spans="1:15" s="1" customFormat="1" ht="13.5" customHeight="1" thickBot="1" x14ac:dyDescent="0.3">
      <c r="D4" s="28">
        <v>45992</v>
      </c>
      <c r="E4" s="29"/>
      <c r="F4" s="29"/>
      <c r="G4" s="29"/>
      <c r="H4" s="30"/>
      <c r="L4" s="8"/>
    </row>
    <row r="5" spans="1:15" s="1" customFormat="1" x14ac:dyDescent="0.25">
      <c r="L5" s="2"/>
      <c r="M5" s="3"/>
      <c r="N5" s="3"/>
      <c r="O5" s="4"/>
    </row>
    <row r="6" spans="1:15" ht="20" x14ac:dyDescent="0.4">
      <c r="A6" s="9"/>
    </row>
    <row r="7" spans="1:15" ht="14.25" customHeight="1" x14ac:dyDescent="0.25">
      <c r="A7" s="11"/>
    </row>
    <row r="8" spans="1:15" x14ac:dyDescent="0.25">
      <c r="A8" s="10" t="s">
        <v>2</v>
      </c>
    </row>
    <row r="10" spans="1:15" x14ac:dyDescent="0.25">
      <c r="A10" s="10" t="s">
        <v>3</v>
      </c>
    </row>
    <row r="11" spans="1:15" x14ac:dyDescent="0.25">
      <c r="A11" s="10" t="s">
        <v>4</v>
      </c>
    </row>
    <row r="13" spans="1:15" ht="13" thickBot="1" x14ac:dyDescent="0.3"/>
    <row r="14" spans="1:15" ht="13.5" thickBot="1" x14ac:dyDescent="0.3">
      <c r="A14" s="23" t="s">
        <v>5</v>
      </c>
      <c r="B14" s="24"/>
      <c r="D14" s="23" t="s">
        <v>6</v>
      </c>
      <c r="E14" s="24"/>
      <c r="G14" s="23" t="s">
        <v>7</v>
      </c>
      <c r="H14" s="24"/>
    </row>
    <row r="15" spans="1:15" ht="13.5" thickBot="1" x14ac:dyDescent="0.35">
      <c r="A15" s="13" t="s">
        <v>8</v>
      </c>
      <c r="B15" s="14" t="s">
        <v>9</v>
      </c>
      <c r="D15" s="13" t="s">
        <v>8</v>
      </c>
      <c r="E15" s="14" t="s">
        <v>9</v>
      </c>
      <c r="G15" s="13" t="s">
        <v>8</v>
      </c>
      <c r="H15" s="14" t="s">
        <v>9</v>
      </c>
    </row>
    <row r="16" spans="1:15" x14ac:dyDescent="0.25">
      <c r="A16" s="16" t="s">
        <v>10</v>
      </c>
      <c r="B16" s="19">
        <f>B29/(13*1)</f>
        <v>1.6923076923076923</v>
      </c>
      <c r="D16" s="16" t="s">
        <v>10</v>
      </c>
      <c r="E16" s="19">
        <f>E29/(13*1)</f>
        <v>1.8461538461538463</v>
      </c>
      <c r="G16" s="16" t="s">
        <v>10</v>
      </c>
      <c r="H16" s="19">
        <f>H29/(13*1)</f>
        <v>8.384615384615385</v>
      </c>
    </row>
    <row r="17" spans="1:11" x14ac:dyDescent="0.25">
      <c r="A17" s="15" t="s">
        <v>11</v>
      </c>
      <c r="B17" s="20">
        <f>B16*2</f>
        <v>3.3846153846153846</v>
      </c>
      <c r="D17" s="15" t="s">
        <v>11</v>
      </c>
      <c r="E17" s="20">
        <f>E16*2</f>
        <v>3.6923076923076925</v>
      </c>
      <c r="G17" s="15" t="s">
        <v>11</v>
      </c>
      <c r="H17" s="20">
        <f>H16*2</f>
        <v>16.76923076923077</v>
      </c>
    </row>
    <row r="18" spans="1:11" x14ac:dyDescent="0.25">
      <c r="A18" s="17" t="s">
        <v>12</v>
      </c>
      <c r="B18" s="21">
        <f>B16*3</f>
        <v>5.0769230769230766</v>
      </c>
      <c r="D18" s="17" t="s">
        <v>12</v>
      </c>
      <c r="E18" s="21">
        <f>E16*3</f>
        <v>5.5384615384615383</v>
      </c>
      <c r="G18" s="17" t="s">
        <v>12</v>
      </c>
      <c r="H18" s="21">
        <f>H16*3</f>
        <v>25.153846153846153</v>
      </c>
    </row>
    <row r="19" spans="1:11" ht="13" thickBot="1" x14ac:dyDescent="0.3">
      <c r="A19" s="18" t="s">
        <v>13</v>
      </c>
      <c r="B19" s="22">
        <f>B16*4</f>
        <v>6.7692307692307692</v>
      </c>
      <c r="D19" s="18" t="s">
        <v>13</v>
      </c>
      <c r="E19" s="22">
        <f>E16*4</f>
        <v>7.384615384615385</v>
      </c>
      <c r="G19" s="18" t="s">
        <v>13</v>
      </c>
      <c r="H19" s="22">
        <f>H16*4</f>
        <v>33.53846153846154</v>
      </c>
    </row>
    <row r="20" spans="1:11" x14ac:dyDescent="0.25">
      <c r="A20" s="17" t="s">
        <v>14</v>
      </c>
      <c r="B20" s="21">
        <f>B16*5</f>
        <v>8.4615384615384617</v>
      </c>
      <c r="D20" s="17" t="s">
        <v>14</v>
      </c>
      <c r="E20" s="21">
        <f>E16*5</f>
        <v>9.2307692307692317</v>
      </c>
      <c r="G20" s="17" t="s">
        <v>14</v>
      </c>
      <c r="H20" s="21">
        <f>H16*5</f>
        <v>41.923076923076927</v>
      </c>
    </row>
    <row r="21" spans="1:11" ht="13" thickBot="1" x14ac:dyDescent="0.3">
      <c r="A21" s="18" t="s">
        <v>15</v>
      </c>
      <c r="B21" s="22">
        <f>B16*6</f>
        <v>10.153846153846153</v>
      </c>
      <c r="D21" s="18" t="s">
        <v>15</v>
      </c>
      <c r="E21" s="22">
        <f>E16*6</f>
        <v>11.076923076923077</v>
      </c>
      <c r="G21" s="18" t="s">
        <v>15</v>
      </c>
      <c r="H21" s="22">
        <f>H16*6</f>
        <v>50.307692307692307</v>
      </c>
    </row>
    <row r="22" spans="1:11" x14ac:dyDescent="0.25">
      <c r="A22" s="17" t="s">
        <v>16</v>
      </c>
      <c r="B22" s="21">
        <f>B16*7</f>
        <v>11.846153846153847</v>
      </c>
      <c r="D22" s="17" t="s">
        <v>16</v>
      </c>
      <c r="E22" s="21">
        <f>E16*7</f>
        <v>12.923076923076923</v>
      </c>
      <c r="G22" s="17" t="s">
        <v>16</v>
      </c>
      <c r="H22" s="21">
        <f>H16*7</f>
        <v>58.692307692307693</v>
      </c>
    </row>
    <row r="23" spans="1:11" ht="13" thickBot="1" x14ac:dyDescent="0.3">
      <c r="A23" s="18" t="s">
        <v>17</v>
      </c>
      <c r="B23" s="22">
        <f>B16*8</f>
        <v>13.538461538461538</v>
      </c>
      <c r="D23" s="18" t="s">
        <v>17</v>
      </c>
      <c r="E23" s="22">
        <f>E16*8</f>
        <v>14.76923076923077</v>
      </c>
      <c r="G23" s="18" t="s">
        <v>17</v>
      </c>
      <c r="H23" s="22">
        <f>H16*8</f>
        <v>67.07692307692308</v>
      </c>
    </row>
    <row r="24" spans="1:11" x14ac:dyDescent="0.25">
      <c r="A24" s="17" t="s">
        <v>18</v>
      </c>
      <c r="B24" s="21">
        <f>B16*9</f>
        <v>15.23076923076923</v>
      </c>
      <c r="D24" s="17" t="s">
        <v>18</v>
      </c>
      <c r="E24" s="21">
        <f>E16*9</f>
        <v>16.615384615384617</v>
      </c>
      <c r="G24" s="17" t="s">
        <v>18</v>
      </c>
      <c r="H24" s="21">
        <f>H16*9</f>
        <v>75.461538461538467</v>
      </c>
    </row>
    <row r="25" spans="1:11" ht="13" thickBot="1" x14ac:dyDescent="0.3">
      <c r="A25" s="18" t="s">
        <v>19</v>
      </c>
      <c r="B25" s="22">
        <f>B16*10</f>
        <v>16.923076923076923</v>
      </c>
      <c r="C25" s="12"/>
      <c r="D25" s="18" t="s">
        <v>19</v>
      </c>
      <c r="E25" s="22">
        <f>E16*10</f>
        <v>18.461538461538463</v>
      </c>
      <c r="G25" s="18" t="s">
        <v>19</v>
      </c>
      <c r="H25" s="22">
        <f>H16*10</f>
        <v>83.846153846153854</v>
      </c>
    </row>
    <row r="26" spans="1:11" x14ac:dyDescent="0.25">
      <c r="A26" s="17" t="s">
        <v>20</v>
      </c>
      <c r="B26" s="21">
        <f>B16*11</f>
        <v>18.615384615384617</v>
      </c>
      <c r="D26" s="17" t="s">
        <v>20</v>
      </c>
      <c r="E26" s="21">
        <f>E16*11</f>
        <v>20.30769230769231</v>
      </c>
      <c r="G26" s="17" t="s">
        <v>20</v>
      </c>
      <c r="H26" s="21">
        <f>H16*11</f>
        <v>92.230769230769241</v>
      </c>
    </row>
    <row r="27" spans="1:11" ht="13" thickBot="1" x14ac:dyDescent="0.3">
      <c r="A27" s="18" t="s">
        <v>21</v>
      </c>
      <c r="B27" s="22">
        <f>B16*12</f>
        <v>20.307692307692307</v>
      </c>
      <c r="D27" s="18" t="s">
        <v>21</v>
      </c>
      <c r="E27" s="22">
        <f>E16*12</f>
        <v>22.153846153846153</v>
      </c>
      <c r="G27" s="18" t="s">
        <v>21</v>
      </c>
      <c r="H27" s="22">
        <f>H16*12</f>
        <v>100.61538461538461</v>
      </c>
    </row>
    <row r="28" spans="1:11" x14ac:dyDescent="0.25">
      <c r="A28" s="17" t="s">
        <v>22</v>
      </c>
      <c r="B28" s="21">
        <f>B16*13</f>
        <v>22</v>
      </c>
      <c r="D28" s="17" t="s">
        <v>22</v>
      </c>
      <c r="E28" s="21">
        <f>E16*13</f>
        <v>24</v>
      </c>
      <c r="G28" s="17" t="s">
        <v>22</v>
      </c>
      <c r="H28" s="21">
        <f>H16*13</f>
        <v>109</v>
      </c>
    </row>
    <row r="29" spans="1:11" ht="13" thickBot="1" x14ac:dyDescent="0.3">
      <c r="A29" s="18" t="s">
        <v>23</v>
      </c>
      <c r="B29" s="22">
        <v>22</v>
      </c>
      <c r="D29" s="18" t="s">
        <v>23</v>
      </c>
      <c r="E29" s="22">
        <v>24</v>
      </c>
      <c r="G29" s="18" t="s">
        <v>23</v>
      </c>
      <c r="H29" s="22">
        <v>109</v>
      </c>
    </row>
    <row r="31" spans="1:11" ht="13" thickBot="1" x14ac:dyDescent="0.3"/>
    <row r="32" spans="1:11" ht="13.5" thickBot="1" x14ac:dyDescent="0.3">
      <c r="A32" s="23" t="s">
        <v>24</v>
      </c>
      <c r="B32" s="24"/>
      <c r="D32" s="23" t="s">
        <v>25</v>
      </c>
      <c r="E32" s="24"/>
      <c r="G32" s="23" t="s">
        <v>26</v>
      </c>
      <c r="H32" s="24"/>
      <c r="J32" s="23" t="s">
        <v>27</v>
      </c>
      <c r="K32" s="24"/>
    </row>
    <row r="33" spans="1:11" ht="13.5" thickBot="1" x14ac:dyDescent="0.35">
      <c r="A33" s="13" t="s">
        <v>8</v>
      </c>
      <c r="B33" s="14" t="s">
        <v>9</v>
      </c>
      <c r="D33" s="13" t="s">
        <v>8</v>
      </c>
      <c r="E33" s="14" t="s">
        <v>9</v>
      </c>
      <c r="G33" s="13" t="s">
        <v>8</v>
      </c>
      <c r="H33" s="14" t="s">
        <v>9</v>
      </c>
      <c r="J33" s="13" t="s">
        <v>8</v>
      </c>
      <c r="K33" s="14" t="s">
        <v>9</v>
      </c>
    </row>
    <row r="34" spans="1:11" x14ac:dyDescent="0.25">
      <c r="A34" s="16" t="s">
        <v>10</v>
      </c>
      <c r="B34" s="19">
        <f>B47/(13*1)</f>
        <v>5.9230769230769234</v>
      </c>
      <c r="D34" s="16" t="s">
        <v>10</v>
      </c>
      <c r="E34" s="19">
        <f>E47/(13*1)</f>
        <v>8.2307692307692299</v>
      </c>
      <c r="G34" s="16" t="s">
        <v>10</v>
      </c>
      <c r="H34" s="19">
        <f>H47/(13*1)</f>
        <v>2.6923076923076925</v>
      </c>
      <c r="J34" s="16" t="s">
        <v>10</v>
      </c>
      <c r="K34" s="19">
        <f>K47/(13*1)</f>
        <v>2.4615384615384617</v>
      </c>
    </row>
    <row r="35" spans="1:11" x14ac:dyDescent="0.25">
      <c r="A35" s="15" t="s">
        <v>11</v>
      </c>
      <c r="B35" s="20">
        <f>B34*2</f>
        <v>11.846153846153847</v>
      </c>
      <c r="D35" s="15" t="s">
        <v>11</v>
      </c>
      <c r="E35" s="20">
        <f>E34*2</f>
        <v>16.46153846153846</v>
      </c>
      <c r="G35" s="15" t="s">
        <v>11</v>
      </c>
      <c r="H35" s="20">
        <f>H34*2</f>
        <v>5.384615384615385</v>
      </c>
      <c r="J35" s="15" t="s">
        <v>11</v>
      </c>
      <c r="K35" s="20">
        <f>K34*2</f>
        <v>4.9230769230769234</v>
      </c>
    </row>
    <row r="36" spans="1:11" x14ac:dyDescent="0.25">
      <c r="A36" s="17" t="s">
        <v>12</v>
      </c>
      <c r="B36" s="21">
        <f>B34*3</f>
        <v>17.76923076923077</v>
      </c>
      <c r="D36" s="17" t="s">
        <v>12</v>
      </c>
      <c r="E36" s="21">
        <f>E34*3</f>
        <v>24.69230769230769</v>
      </c>
      <c r="G36" s="17" t="s">
        <v>12</v>
      </c>
      <c r="H36" s="21">
        <f>H34*3</f>
        <v>8.0769230769230766</v>
      </c>
      <c r="J36" s="17" t="s">
        <v>12</v>
      </c>
      <c r="K36" s="21">
        <f>K34*3</f>
        <v>7.384615384615385</v>
      </c>
    </row>
    <row r="37" spans="1:11" ht="13" thickBot="1" x14ac:dyDescent="0.3">
      <c r="A37" s="18" t="s">
        <v>13</v>
      </c>
      <c r="B37" s="22">
        <f>B34*4</f>
        <v>23.692307692307693</v>
      </c>
      <c r="D37" s="18" t="s">
        <v>13</v>
      </c>
      <c r="E37" s="22">
        <f>E34*4</f>
        <v>32.92307692307692</v>
      </c>
      <c r="G37" s="18" t="s">
        <v>13</v>
      </c>
      <c r="H37" s="22">
        <f>H34*4</f>
        <v>10.76923076923077</v>
      </c>
      <c r="J37" s="18" t="s">
        <v>13</v>
      </c>
      <c r="K37" s="22">
        <f>K34*4</f>
        <v>9.8461538461538467</v>
      </c>
    </row>
    <row r="38" spans="1:11" x14ac:dyDescent="0.25">
      <c r="A38" s="17" t="s">
        <v>14</v>
      </c>
      <c r="B38" s="21">
        <f>B34*5</f>
        <v>29.615384615384617</v>
      </c>
      <c r="D38" s="17" t="s">
        <v>14</v>
      </c>
      <c r="E38" s="21">
        <f>E34*5</f>
        <v>41.153846153846146</v>
      </c>
      <c r="G38" s="17" t="s">
        <v>14</v>
      </c>
      <c r="H38" s="21">
        <f>H34*5</f>
        <v>13.461538461538463</v>
      </c>
      <c r="J38" s="17" t="s">
        <v>14</v>
      </c>
      <c r="K38" s="21">
        <f>K34*5</f>
        <v>12.307692307692308</v>
      </c>
    </row>
    <row r="39" spans="1:11" ht="13" thickBot="1" x14ac:dyDescent="0.3">
      <c r="A39" s="18" t="s">
        <v>15</v>
      </c>
      <c r="B39" s="22">
        <f>B34*6</f>
        <v>35.53846153846154</v>
      </c>
      <c r="D39" s="18" t="s">
        <v>15</v>
      </c>
      <c r="E39" s="22">
        <f>E34*6</f>
        <v>49.38461538461538</v>
      </c>
      <c r="G39" s="18" t="s">
        <v>15</v>
      </c>
      <c r="H39" s="22">
        <f>H34*6</f>
        <v>16.153846153846153</v>
      </c>
      <c r="J39" s="18" t="s">
        <v>15</v>
      </c>
      <c r="K39" s="22">
        <f>K34*6</f>
        <v>14.76923076923077</v>
      </c>
    </row>
    <row r="40" spans="1:11" x14ac:dyDescent="0.25">
      <c r="A40" s="17" t="s">
        <v>16</v>
      </c>
      <c r="B40" s="21">
        <f>B34*7</f>
        <v>41.461538461538467</v>
      </c>
      <c r="D40" s="17" t="s">
        <v>16</v>
      </c>
      <c r="E40" s="21">
        <f>E34*7</f>
        <v>57.615384615384613</v>
      </c>
      <c r="G40" s="17" t="s">
        <v>16</v>
      </c>
      <c r="H40" s="21">
        <f>H34*7</f>
        <v>18.846153846153847</v>
      </c>
      <c r="J40" s="17" t="s">
        <v>16</v>
      </c>
      <c r="K40" s="21">
        <f>K34*7</f>
        <v>17.230769230769234</v>
      </c>
    </row>
    <row r="41" spans="1:11" ht="13" thickBot="1" x14ac:dyDescent="0.3">
      <c r="A41" s="18" t="s">
        <v>17</v>
      </c>
      <c r="B41" s="22">
        <f>B34*8</f>
        <v>47.384615384615387</v>
      </c>
      <c r="D41" s="18" t="s">
        <v>17</v>
      </c>
      <c r="E41" s="22">
        <f>E34*8</f>
        <v>65.84615384615384</v>
      </c>
      <c r="G41" s="18" t="s">
        <v>17</v>
      </c>
      <c r="H41" s="22">
        <f>H34*8</f>
        <v>21.53846153846154</v>
      </c>
      <c r="J41" s="18" t="s">
        <v>17</v>
      </c>
      <c r="K41" s="22">
        <f>K34*8</f>
        <v>19.692307692307693</v>
      </c>
    </row>
    <row r="42" spans="1:11" x14ac:dyDescent="0.25">
      <c r="A42" s="17" t="s">
        <v>18</v>
      </c>
      <c r="B42" s="21">
        <f>B34*9</f>
        <v>53.307692307692307</v>
      </c>
      <c r="D42" s="17" t="s">
        <v>18</v>
      </c>
      <c r="E42" s="21">
        <f>E34*9</f>
        <v>74.076923076923066</v>
      </c>
      <c r="G42" s="17" t="s">
        <v>18</v>
      </c>
      <c r="H42" s="21">
        <f>H34*9</f>
        <v>24.230769230769234</v>
      </c>
      <c r="J42" s="17" t="s">
        <v>18</v>
      </c>
      <c r="K42" s="21">
        <f>K34*9</f>
        <v>22.153846153846153</v>
      </c>
    </row>
    <row r="43" spans="1:11" ht="13" thickBot="1" x14ac:dyDescent="0.3">
      <c r="A43" s="18" t="s">
        <v>19</v>
      </c>
      <c r="B43" s="22">
        <f>B34*10</f>
        <v>59.230769230769234</v>
      </c>
      <c r="C43" s="12"/>
      <c r="D43" s="18" t="s">
        <v>19</v>
      </c>
      <c r="E43" s="22">
        <f>E34*10</f>
        <v>82.307692307692292</v>
      </c>
      <c r="G43" s="18" t="s">
        <v>19</v>
      </c>
      <c r="H43" s="22">
        <f>H34*10</f>
        <v>26.923076923076927</v>
      </c>
      <c r="J43" s="18" t="s">
        <v>19</v>
      </c>
      <c r="K43" s="22">
        <f>K34*10</f>
        <v>24.615384615384617</v>
      </c>
    </row>
    <row r="44" spans="1:11" x14ac:dyDescent="0.25">
      <c r="A44" s="17" t="s">
        <v>20</v>
      </c>
      <c r="B44" s="21">
        <f>B34*11</f>
        <v>65.15384615384616</v>
      </c>
      <c r="D44" s="17" t="s">
        <v>20</v>
      </c>
      <c r="E44" s="21">
        <f>E34*11</f>
        <v>90.538461538461533</v>
      </c>
      <c r="G44" s="17" t="s">
        <v>20</v>
      </c>
      <c r="H44" s="21">
        <f>H34*11</f>
        <v>29.615384615384617</v>
      </c>
      <c r="J44" s="17" t="s">
        <v>20</v>
      </c>
      <c r="K44" s="21">
        <f>K34*11</f>
        <v>27.07692307692308</v>
      </c>
    </row>
    <row r="45" spans="1:11" ht="13" thickBot="1" x14ac:dyDescent="0.3">
      <c r="A45" s="18" t="s">
        <v>21</v>
      </c>
      <c r="B45" s="22">
        <f>B34*12</f>
        <v>71.07692307692308</v>
      </c>
      <c r="D45" s="18" t="s">
        <v>21</v>
      </c>
      <c r="E45" s="22">
        <f>E34*12</f>
        <v>98.769230769230759</v>
      </c>
      <c r="G45" s="18" t="s">
        <v>21</v>
      </c>
      <c r="H45" s="22">
        <f>H34*12</f>
        <v>32.307692307692307</v>
      </c>
      <c r="J45" s="18" t="s">
        <v>21</v>
      </c>
      <c r="K45" s="22">
        <f>K34*12</f>
        <v>29.53846153846154</v>
      </c>
    </row>
    <row r="46" spans="1:11" x14ac:dyDescent="0.25">
      <c r="A46" s="17" t="s">
        <v>22</v>
      </c>
      <c r="B46" s="21">
        <f>B34*13</f>
        <v>77</v>
      </c>
      <c r="D46" s="17" t="s">
        <v>22</v>
      </c>
      <c r="E46" s="21">
        <f>E34*13</f>
        <v>106.99999999999999</v>
      </c>
      <c r="G46" s="17" t="s">
        <v>22</v>
      </c>
      <c r="H46" s="21">
        <f>H34*13</f>
        <v>35</v>
      </c>
      <c r="J46" s="17" t="s">
        <v>22</v>
      </c>
      <c r="K46" s="21">
        <f>K34*13</f>
        <v>32</v>
      </c>
    </row>
    <row r="47" spans="1:11" ht="13" thickBot="1" x14ac:dyDescent="0.3">
      <c r="A47" s="18" t="s">
        <v>23</v>
      </c>
      <c r="B47" s="22">
        <v>77</v>
      </c>
      <c r="D47" s="18" t="s">
        <v>23</v>
      </c>
      <c r="E47" s="22">
        <v>107</v>
      </c>
      <c r="G47" s="18" t="s">
        <v>23</v>
      </c>
      <c r="H47" s="22">
        <v>35</v>
      </c>
      <c r="J47" s="18" t="s">
        <v>23</v>
      </c>
      <c r="K47" s="22">
        <v>32</v>
      </c>
    </row>
    <row r="50" spans="1:1" x14ac:dyDescent="0.25">
      <c r="A50" s="10" t="s">
        <v>28</v>
      </c>
    </row>
  </sheetData>
  <mergeCells count="9">
    <mergeCell ref="A32:B32"/>
    <mergeCell ref="D32:E32"/>
    <mergeCell ref="G32:H32"/>
    <mergeCell ref="J32:K32"/>
    <mergeCell ref="D3:H3"/>
    <mergeCell ref="D4:H4"/>
    <mergeCell ref="A14:B14"/>
    <mergeCell ref="D14:E14"/>
    <mergeCell ref="G14:H14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Customs info</vt:lpstr>
      <vt:lpstr>'Customs info'!Print_Area</vt:lpstr>
    </vt:vector>
  </TitlesOfParts>
  <Manager/>
  <Company>NeeleVat Logistics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Hoogwerf</dc:creator>
  <cp:keywords/>
  <dc:description/>
  <cp:lastModifiedBy>Beau van den Berg</cp:lastModifiedBy>
  <cp:revision/>
  <dcterms:created xsi:type="dcterms:W3CDTF">2023-08-23T12:19:44Z</dcterms:created>
  <dcterms:modified xsi:type="dcterms:W3CDTF">2025-11-25T12:42:32Z</dcterms:modified>
  <cp:category/>
  <cp:contentStatus/>
</cp:coreProperties>
</file>